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0" windowWidth="12240" windowHeight="8988"/>
  </bookViews>
  <sheets>
    <sheet name="Budget 2022 2023" sheetId="1" r:id="rId1"/>
    <sheet name="Reserves" sheetId="3" r:id="rId2"/>
  </sheets>
  <externalReferences>
    <externalReference r:id="rId3"/>
  </externalReferences>
  <definedNames>
    <definedName name="_xlnm.Print_Area" localSheetId="0">'Budget 2022 2023'!$A$1:$G$121</definedName>
  </definedNames>
  <calcPr calcId="145621"/>
</workbook>
</file>

<file path=xl/calcChain.xml><?xml version="1.0" encoding="utf-8"?>
<calcChain xmlns="http://schemas.openxmlformats.org/spreadsheetml/2006/main">
  <c r="G44" i="1" l="1"/>
  <c r="C9" i="3" l="1"/>
  <c r="F108" i="1" l="1"/>
  <c r="F73" i="1"/>
  <c r="B102" i="1"/>
  <c r="B108" i="1"/>
  <c r="F102" i="1" l="1"/>
  <c r="F10" i="1" l="1"/>
  <c r="B10" i="1"/>
  <c r="B121" i="1"/>
  <c r="G110" i="1"/>
  <c r="B23" i="1" l="1"/>
  <c r="B30" i="1"/>
  <c r="B87" i="1" l="1"/>
  <c r="F87" i="1"/>
  <c r="B15" i="1"/>
  <c r="B59" i="1" l="1"/>
  <c r="B91" i="1"/>
  <c r="F91" i="1"/>
  <c r="B82" i="1" l="1"/>
  <c r="G82" i="1"/>
  <c r="F82" i="1"/>
  <c r="G78" i="1"/>
  <c r="F78" i="1"/>
  <c r="B78" i="1"/>
  <c r="B48" i="1"/>
  <c r="F48" i="1"/>
  <c r="G48" i="1"/>
  <c r="G108" i="1" l="1"/>
  <c r="G91" i="1"/>
  <c r="F63" i="1"/>
  <c r="G63" i="1" s="1"/>
  <c r="B73" i="1"/>
  <c r="B55" i="1"/>
  <c r="B51" i="1"/>
  <c r="F44" i="1"/>
  <c r="G87" i="1" l="1"/>
  <c r="G102" i="1"/>
  <c r="F59" i="1"/>
  <c r="G59" i="1" s="1"/>
  <c r="F51" i="1"/>
  <c r="G51" i="1" s="1"/>
  <c r="F55" i="1"/>
  <c r="G73" i="1" l="1"/>
  <c r="B63" i="1"/>
  <c r="B44" i="1"/>
  <c r="F27" i="1"/>
  <c r="F26" i="1"/>
  <c r="F21" i="1"/>
  <c r="F20" i="1"/>
  <c r="F23" i="1" l="1"/>
  <c r="B112" i="1"/>
  <c r="F30" i="1"/>
  <c r="F15" i="1"/>
  <c r="G15" i="1" s="1"/>
  <c r="F34" i="1" l="1"/>
  <c r="G34" i="1" s="1"/>
  <c r="G113" i="1" s="1"/>
  <c r="G115" i="1" s="1"/>
  <c r="A5" i="1"/>
  <c r="A4" i="1"/>
  <c r="A2" i="1"/>
</calcChain>
</file>

<file path=xl/sharedStrings.xml><?xml version="1.0" encoding="utf-8"?>
<sst xmlns="http://schemas.openxmlformats.org/spreadsheetml/2006/main" count="96" uniqueCount="94">
  <si>
    <t xml:space="preserve">Budget </t>
  </si>
  <si>
    <t>Grass Cutting spraying and Hedge Trimming</t>
  </si>
  <si>
    <t>PFK Littlejohn External Audit</t>
  </si>
  <si>
    <t>Audit Fees</t>
  </si>
  <si>
    <t>Clerk Payments</t>
  </si>
  <si>
    <t>Annual Salary</t>
  </si>
  <si>
    <t>Cuts</t>
  </si>
  <si>
    <t>Cost</t>
  </si>
  <si>
    <t>Cemetery</t>
  </si>
  <si>
    <t>Closed Churchyard</t>
  </si>
  <si>
    <t>Gods Acre</t>
  </si>
  <si>
    <t>Rec</t>
  </si>
  <si>
    <t>Gunthorpe</t>
  </si>
  <si>
    <t>Fees Subscriptions and Rents</t>
  </si>
  <si>
    <t>Cemetery Water</t>
  </si>
  <si>
    <t>Trade Waste</t>
  </si>
  <si>
    <t>Cemetery Rates</t>
  </si>
  <si>
    <t>Website Maintenance</t>
  </si>
  <si>
    <t>ERNLCCA Fees</t>
  </si>
  <si>
    <t>Stationary &amp; Postage</t>
  </si>
  <si>
    <t>Postage</t>
  </si>
  <si>
    <t>Stationary</t>
  </si>
  <si>
    <t>Donations</t>
  </si>
  <si>
    <t>Rents</t>
  </si>
  <si>
    <t>Insurance</t>
  </si>
  <si>
    <t>Glover Internal Audit</t>
  </si>
  <si>
    <t>Working from Home allowance</t>
  </si>
  <si>
    <t>Miscellaneous</t>
  </si>
  <si>
    <t>Station Road Access</t>
  </si>
  <si>
    <t>Refurbishment, New Equipment and Playground Inspection</t>
  </si>
  <si>
    <t>Litter Picker</t>
  </si>
  <si>
    <t>Annual payment to litter picker</t>
  </si>
  <si>
    <t>Training</t>
  </si>
  <si>
    <t>Mileage Allowance</t>
  </si>
  <si>
    <t>Clerk's Mileage</t>
  </si>
  <si>
    <t>Outside Contractors</t>
  </si>
  <si>
    <t>Land Rental Gunthorpe Play area</t>
  </si>
  <si>
    <t>Poppy Wreath</t>
  </si>
  <si>
    <t>Totals</t>
  </si>
  <si>
    <t>Allotment Rentals</t>
  </si>
  <si>
    <t>Jet Wash of Play Area Surfaces</t>
  </si>
  <si>
    <t>Cemetery Works</t>
  </si>
  <si>
    <t>Clerk Training</t>
  </si>
  <si>
    <t>Total Income</t>
  </si>
  <si>
    <t>Laptop</t>
  </si>
  <si>
    <t>Microsoft Office Package</t>
  </si>
  <si>
    <t>Recreation Field Hedge</t>
  </si>
  <si>
    <t>Inspection of The Rec and Gun Play Areas</t>
  </si>
  <si>
    <t>Possible additional Strimming</t>
  </si>
  <si>
    <t>Churchyard Hedge Maintenance</t>
  </si>
  <si>
    <t>Wayleave</t>
  </si>
  <si>
    <t>Reserves</t>
  </si>
  <si>
    <t>Tree Works and Car Park</t>
  </si>
  <si>
    <t>Councillor Training</t>
  </si>
  <si>
    <t>Precept Requirement (Expenditure-Income)</t>
  </si>
  <si>
    <t>Millennium Clock Service</t>
  </si>
  <si>
    <t>Millennium Clock Repair</t>
  </si>
  <si>
    <t>Cemetery Hedge Maintenance</t>
  </si>
  <si>
    <t>Memorial Assessment</t>
  </si>
  <si>
    <t>Pinfold</t>
  </si>
  <si>
    <t>Brian (year 2 of 3 year agreement)</t>
  </si>
  <si>
    <t>Maintenance of Playground Equip</t>
  </si>
  <si>
    <t xml:space="preserve">Zoom Subscriptions </t>
  </si>
  <si>
    <t>Extra cut Yards Apart</t>
  </si>
  <si>
    <t>Cemetery  Works</t>
  </si>
  <si>
    <t>CCTV</t>
  </si>
  <si>
    <t>Expected 2021/2022</t>
  </si>
  <si>
    <t>2022/2023</t>
  </si>
  <si>
    <t>P Hinds (year 5 of 5 year agreement)</t>
  </si>
  <si>
    <t>Parish Room Rent</t>
  </si>
  <si>
    <t>Memorial Safety</t>
  </si>
  <si>
    <t>Unbudgeted Expenditure 2021 2022</t>
  </si>
  <si>
    <t>Additional Public Footpath Cutting Year ? of ? year deal for Yards Apart</t>
  </si>
  <si>
    <t>Fleethole</t>
  </si>
  <si>
    <t>Village Plants and Compost</t>
  </si>
  <si>
    <t>Clamps for Planters</t>
  </si>
  <si>
    <t>Village Planting</t>
  </si>
  <si>
    <t>Total Expenditure 2022 - 2023</t>
  </si>
  <si>
    <t>Planters excess over Spring in Bloom Grant</t>
  </si>
  <si>
    <t>Annual Zurich Insurance (year 2 of 5 agreement)</t>
  </si>
  <si>
    <t>Platinum Jubilee Celebrations</t>
  </si>
  <si>
    <t>Recreation Field Fence</t>
  </si>
  <si>
    <t>Tree Works</t>
  </si>
  <si>
    <t>IT/Equipment</t>
  </si>
  <si>
    <t>Meeting Recorder and Speaker</t>
  </si>
  <si>
    <t>Land Registry</t>
  </si>
  <si>
    <t>SLCC</t>
  </si>
  <si>
    <t>Tablets, One Drive, Emails and IT Support</t>
  </si>
  <si>
    <t>Remembrance Memorial</t>
  </si>
  <si>
    <t>Bank Charges</t>
  </si>
  <si>
    <t>Contested Election</t>
  </si>
  <si>
    <t>Weed Killer</t>
  </si>
  <si>
    <t>NOTE PRECEPT is 29944.60</t>
  </si>
  <si>
    <t xml:space="preserve">Precept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</si>
</sst>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8" fontId="0" fillId="0" borderId="0" xfId="0" applyNumberFormat="1"/>
    <xf numFmtId="164" fontId="1" fillId="0" borderId="0" xfId="0" applyNumberFormat="1" applyFont="1"/>
    <xf numFmtId="8" fontId="1" fillId="0" borderId="0" xfId="0" applyNumberFormat="1" applyFont="1"/>
    <xf numFmtId="8" fontId="0" fillId="0" borderId="0" xfId="0" applyNumberFormat="1" applyFont="1"/>
    <xf numFmtId="8" fontId="0" fillId="0" borderId="0" xfId="0" applyNumberFormat="1" applyFill="1"/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164" fontId="1" fillId="0" borderId="1" xfId="0" applyNumberFormat="1" applyFont="1" applyBorder="1"/>
    <xf numFmtId="8" fontId="1" fillId="0" borderId="0" xfId="0" applyNumberFormat="1" applyFont="1" applyFill="1" applyBorder="1"/>
    <xf numFmtId="8" fontId="1" fillId="0" borderId="0" xfId="0" applyNumberFormat="1" applyFont="1" applyBorder="1"/>
    <xf numFmtId="0" fontId="1" fillId="0" borderId="0" xfId="0" applyFont="1"/>
    <xf numFmtId="164" fontId="1" fillId="0" borderId="0" xfId="0" applyNumberFormat="1" applyFont="1" applyBorder="1"/>
    <xf numFmtId="0" fontId="2" fillId="0" borderId="0" xfId="0" applyFont="1"/>
    <xf numFmtId="0" fontId="3" fillId="0" borderId="0" xfId="0" applyFont="1"/>
    <xf numFmtId="164" fontId="0" fillId="0" borderId="0" xfId="0" applyNumberFormat="1" applyFont="1"/>
    <xf numFmtId="164" fontId="0" fillId="0" borderId="0" xfId="0" applyNumberFormat="1"/>
    <xf numFmtId="0" fontId="2" fillId="0" borderId="0" xfId="0" applyFont="1" applyFill="1"/>
    <xf numFmtId="0" fontId="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8" fontId="0" fillId="0" borderId="0" xfId="0" applyNumberFormat="1" applyFont="1" applyFill="1"/>
    <xf numFmtId="8" fontId="0" fillId="0" borderId="0" xfId="0" applyNumberFormat="1" applyFont="1" applyFill="1" applyBorder="1"/>
    <xf numFmtId="0" fontId="0" fillId="0" borderId="0" xfId="0" applyNumberFormat="1"/>
    <xf numFmtId="164" fontId="0" fillId="0" borderId="0" xfId="0" applyNumberFormat="1" applyAlignment="1"/>
    <xf numFmtId="7" fontId="0" fillId="0" borderId="0" xfId="0" applyNumberFormat="1"/>
    <xf numFmtId="164" fontId="3" fillId="0" borderId="0" xfId="0" applyNumberFormat="1" applyFont="1"/>
    <xf numFmtId="8" fontId="1" fillId="0" borderId="0" xfId="0" applyNumberFormat="1" applyFont="1" applyFill="1"/>
    <xf numFmtId="164" fontId="1" fillId="0" borderId="2" xfId="0" applyNumberFormat="1" applyFont="1" applyBorder="1"/>
    <xf numFmtId="0" fontId="1" fillId="0" borderId="0" xfId="0" applyFont="1" applyFill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44" fontId="1" fillId="0" borderId="0" xfId="0" applyNumberFormat="1" applyFont="1"/>
    <xf numFmtId="8" fontId="1" fillId="0" borderId="3" xfId="0" applyNumberFormat="1" applyFont="1" applyFill="1" applyBorder="1"/>
    <xf numFmtId="8" fontId="1" fillId="0" borderId="1" xfId="0" applyNumberFormat="1" applyFont="1" applyFill="1" applyBorder="1"/>
    <xf numFmtId="164" fontId="4" fillId="2" borderId="0" xfId="0" applyNumberFormat="1" applyFont="1" applyFill="1"/>
    <xf numFmtId="8" fontId="0" fillId="2" borderId="0" xfId="0" applyNumberFormat="1" applyFill="1"/>
    <xf numFmtId="0" fontId="0" fillId="2" borderId="0" xfId="0" applyFill="1"/>
    <xf numFmtId="8" fontId="0" fillId="2" borderId="0" xfId="0" applyNumberFormat="1" applyFont="1" applyFill="1" applyBorder="1"/>
    <xf numFmtId="8" fontId="4" fillId="0" borderId="0" xfId="0" applyNumberFormat="1" applyFont="1"/>
    <xf numFmtId="8" fontId="4" fillId="2" borderId="0" xfId="0" applyNumberFormat="1" applyFont="1" applyFill="1" applyBorder="1"/>
    <xf numFmtId="164" fontId="0" fillId="0" borderId="2" xfId="0" applyNumberFormat="1" applyBorder="1"/>
    <xf numFmtId="8" fontId="4" fillId="2" borderId="0" xfId="0" applyNumberFormat="1" applyFont="1" applyFill="1"/>
    <xf numFmtId="0" fontId="5" fillId="0" borderId="0" xfId="0" applyFont="1" applyFill="1"/>
    <xf numFmtId="4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FINANCE/BUDGET%20ANALYSIS/201415/2014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ept"/>
      <sheetName val="analysis"/>
      <sheetName val="precept201516"/>
      <sheetName val="Sheet1"/>
    </sheetNames>
    <sheetDataSet>
      <sheetData sheetId="0">
        <row r="5">
          <cell r="B5" t="str">
            <v>INCOME</v>
          </cell>
        </row>
      </sheetData>
      <sheetData sheetId="1"/>
      <sheetData sheetId="2">
        <row r="5">
          <cell r="B5" t="str">
            <v>INCOME</v>
          </cell>
        </row>
        <row r="7">
          <cell r="B7" t="str">
            <v>Grant (North Lincs Council)</v>
          </cell>
        </row>
        <row r="8">
          <cell r="B8" t="str">
            <v>Cemetery fees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abSelected="1" topLeftCell="A88" workbookViewId="0">
      <selection activeCell="G125" sqref="G125"/>
    </sheetView>
  </sheetViews>
  <sheetFormatPr defaultRowHeight="14.4" x14ac:dyDescent="0.3"/>
  <cols>
    <col min="1" max="1" width="41" customWidth="1"/>
    <col min="2" max="2" width="11.109375" style="1" bestFit="1" customWidth="1"/>
    <col min="3" max="3" width="3.6640625" style="1" customWidth="1"/>
    <col min="4" max="5" width="11.109375" style="1" customWidth="1"/>
    <col min="6" max="6" width="10.88671875" bestFit="1" customWidth="1"/>
    <col min="7" max="7" width="11.44140625" bestFit="1" customWidth="1"/>
    <col min="9" max="9" width="10.109375" bestFit="1" customWidth="1"/>
  </cols>
  <sheetData>
    <row r="1" spans="1:9" ht="28.8" x14ac:dyDescent="0.3">
      <c r="A1" s="33" t="s">
        <v>0</v>
      </c>
      <c r="B1" s="19" t="s">
        <v>66</v>
      </c>
      <c r="C1" s="19"/>
      <c r="D1" s="34"/>
      <c r="E1" s="34"/>
      <c r="F1" s="19" t="s">
        <v>67</v>
      </c>
      <c r="G1" s="34" t="s">
        <v>38</v>
      </c>
    </row>
    <row r="2" spans="1:9" x14ac:dyDescent="0.3">
      <c r="A2" s="7" t="str">
        <f>[1]precept201516!$B$5</f>
        <v>INCOME</v>
      </c>
      <c r="B2"/>
      <c r="C2"/>
    </row>
    <row r="3" spans="1:9" x14ac:dyDescent="0.3">
      <c r="A3" s="6"/>
      <c r="B3" s="17"/>
      <c r="C3" s="17"/>
      <c r="F3" s="16"/>
      <c r="I3" s="17"/>
    </row>
    <row r="4" spans="1:9" x14ac:dyDescent="0.3">
      <c r="A4" s="6" t="str">
        <f>[1]precept201516!$B$7</f>
        <v>Grant (North Lincs Council)</v>
      </c>
      <c r="B4" s="17">
        <v>131</v>
      </c>
      <c r="C4" s="17"/>
      <c r="F4" s="29">
        <v>0</v>
      </c>
    </row>
    <row r="5" spans="1:9" x14ac:dyDescent="0.3">
      <c r="A5" s="6" t="str">
        <f>[1]precept201516!$B$8</f>
        <v>Cemetery fees</v>
      </c>
      <c r="B5" s="17">
        <v>400</v>
      </c>
      <c r="C5" s="17"/>
      <c r="F5" s="29">
        <v>400</v>
      </c>
    </row>
    <row r="6" spans="1:9" x14ac:dyDescent="0.3">
      <c r="A6" s="6" t="s">
        <v>39</v>
      </c>
      <c r="B6" s="17">
        <v>150</v>
      </c>
      <c r="C6" s="17"/>
      <c r="F6" s="29">
        <v>150</v>
      </c>
    </row>
    <row r="7" spans="1:9" x14ac:dyDescent="0.3">
      <c r="A7" s="6" t="s">
        <v>50</v>
      </c>
      <c r="B7" s="17">
        <v>38</v>
      </c>
      <c r="C7" s="17"/>
      <c r="F7" s="29">
        <v>38</v>
      </c>
    </row>
    <row r="8" spans="1:9" x14ac:dyDescent="0.3">
      <c r="A8" s="6" t="s">
        <v>73</v>
      </c>
      <c r="B8" s="17">
        <v>100</v>
      </c>
      <c r="C8" s="17"/>
      <c r="F8" s="29">
        <v>100</v>
      </c>
    </row>
    <row r="9" spans="1:9" x14ac:dyDescent="0.3">
      <c r="A9" s="6" t="s">
        <v>59</v>
      </c>
      <c r="B9" s="17">
        <v>100</v>
      </c>
      <c r="C9" s="17"/>
      <c r="F9" s="29">
        <v>100</v>
      </c>
    </row>
    <row r="10" spans="1:9" x14ac:dyDescent="0.3">
      <c r="A10" s="6" t="s">
        <v>43</v>
      </c>
      <c r="B10" s="9">
        <f>SUM(B4:B9)</f>
        <v>919</v>
      </c>
      <c r="C10" s="13"/>
      <c r="D10" s="13"/>
      <c r="E10" s="13"/>
      <c r="F10" s="9">
        <f>SUM(F4:F9)</f>
        <v>788</v>
      </c>
    </row>
    <row r="11" spans="1:9" x14ac:dyDescent="0.3">
      <c r="A11" s="6"/>
      <c r="B11" s="13"/>
      <c r="C11" s="13"/>
      <c r="D11" s="13"/>
      <c r="E11" s="13"/>
    </row>
    <row r="12" spans="1:9" x14ac:dyDescent="0.3">
      <c r="A12" s="7" t="s">
        <v>4</v>
      </c>
    </row>
    <row r="13" spans="1:9" x14ac:dyDescent="0.3">
      <c r="A13" s="6" t="s">
        <v>5</v>
      </c>
      <c r="B13" s="1">
        <v>5288.4</v>
      </c>
      <c r="F13" s="1">
        <v>5400</v>
      </c>
    </row>
    <row r="14" spans="1:9" x14ac:dyDescent="0.3">
      <c r="A14" s="6" t="s">
        <v>26</v>
      </c>
      <c r="B14" s="1">
        <v>312</v>
      </c>
      <c r="F14" s="1">
        <v>312</v>
      </c>
    </row>
    <row r="15" spans="1:9" x14ac:dyDescent="0.3">
      <c r="A15" s="6"/>
      <c r="B15" s="3">
        <f>SUM(B13:B14)</f>
        <v>5600.4</v>
      </c>
      <c r="C15" s="3"/>
      <c r="F15" s="3">
        <f>SUM(F13:F14)</f>
        <v>5712</v>
      </c>
      <c r="G15" s="4">
        <f>+F15</f>
        <v>5712</v>
      </c>
    </row>
    <row r="16" spans="1:9" x14ac:dyDescent="0.3">
      <c r="A16" s="6"/>
      <c r="G16" s="22"/>
    </row>
    <row r="17" spans="1:7" x14ac:dyDescent="0.3">
      <c r="A17" s="7" t="s">
        <v>1</v>
      </c>
      <c r="B17" s="3"/>
      <c r="C17" s="3"/>
      <c r="D17" s="3"/>
      <c r="E17" s="3"/>
      <c r="F17" s="1"/>
      <c r="G17" s="22"/>
    </row>
    <row r="18" spans="1:7" x14ac:dyDescent="0.3">
      <c r="A18" s="6"/>
      <c r="F18" s="1"/>
      <c r="G18" s="22"/>
    </row>
    <row r="19" spans="1:7" x14ac:dyDescent="0.3">
      <c r="A19" s="14" t="s">
        <v>68</v>
      </c>
      <c r="D19" s="14" t="s">
        <v>6</v>
      </c>
      <c r="E19" s="14" t="s">
        <v>7</v>
      </c>
      <c r="F19" s="14"/>
      <c r="G19" s="22"/>
    </row>
    <row r="20" spans="1:7" x14ac:dyDescent="0.3">
      <c r="A20" s="14" t="s">
        <v>8</v>
      </c>
      <c r="B20" s="42">
        <v>1344</v>
      </c>
      <c r="D20">
        <v>12</v>
      </c>
      <c r="E20">
        <v>112</v>
      </c>
      <c r="F20" s="17">
        <f>+E20*D20</f>
        <v>1344</v>
      </c>
      <c r="G20" s="22"/>
    </row>
    <row r="21" spans="1:7" x14ac:dyDescent="0.3">
      <c r="A21" s="14" t="s">
        <v>9</v>
      </c>
      <c r="B21" s="42">
        <v>2160</v>
      </c>
      <c r="D21">
        <v>12</v>
      </c>
      <c r="E21">
        <v>180</v>
      </c>
      <c r="F21" s="17">
        <f>+E21*D21</f>
        <v>2160</v>
      </c>
      <c r="G21" s="22"/>
    </row>
    <row r="22" spans="1:7" x14ac:dyDescent="0.3">
      <c r="A22" s="14" t="s">
        <v>10</v>
      </c>
      <c r="B22" s="1">
        <v>400</v>
      </c>
      <c r="D22">
        <v>4</v>
      </c>
      <c r="E22">
        <v>100</v>
      </c>
      <c r="F22" s="17">
        <v>400</v>
      </c>
      <c r="G22" s="22"/>
    </row>
    <row r="23" spans="1:7" x14ac:dyDescent="0.3">
      <c r="A23" s="6"/>
      <c r="B23" s="10">
        <f>SUM(B20:B22)</f>
        <v>3904</v>
      </c>
      <c r="C23" s="10"/>
      <c r="D23" s="10"/>
      <c r="E23" s="10"/>
      <c r="F23" s="31">
        <f>SUM(F20:F22)</f>
        <v>3904</v>
      </c>
      <c r="G23" s="17"/>
    </row>
    <row r="24" spans="1:7" x14ac:dyDescent="0.3">
      <c r="A24" s="6"/>
      <c r="B24" s="10"/>
      <c r="C24" s="10"/>
      <c r="D24" s="10"/>
      <c r="E24" s="10"/>
      <c r="F24" s="5"/>
      <c r="G24" s="17"/>
    </row>
    <row r="25" spans="1:7" x14ac:dyDescent="0.3">
      <c r="A25" s="14" t="s">
        <v>60</v>
      </c>
      <c r="D25"/>
      <c r="E25"/>
      <c r="G25" s="22"/>
    </row>
    <row r="26" spans="1:7" x14ac:dyDescent="0.3">
      <c r="A26" s="14" t="s">
        <v>11</v>
      </c>
      <c r="B26" s="1">
        <v>2461.1999999999998</v>
      </c>
      <c r="D26">
        <v>22</v>
      </c>
      <c r="E26">
        <v>117.2</v>
      </c>
      <c r="F26" s="17">
        <f>+E26*D26</f>
        <v>2578.4</v>
      </c>
      <c r="G26" s="22"/>
    </row>
    <row r="27" spans="1:7" x14ac:dyDescent="0.3">
      <c r="A27" s="14" t="s">
        <v>12</v>
      </c>
      <c r="B27" s="1">
        <v>320.8</v>
      </c>
      <c r="D27">
        <v>22</v>
      </c>
      <c r="E27">
        <v>40.1</v>
      </c>
      <c r="F27" s="17">
        <f>+E27*D27</f>
        <v>882.2</v>
      </c>
      <c r="G27" s="22"/>
    </row>
    <row r="28" spans="1:7" x14ac:dyDescent="0.3">
      <c r="A28" s="14" t="s">
        <v>48</v>
      </c>
      <c r="B28" s="1">
        <v>0</v>
      </c>
      <c r="D28"/>
      <c r="E28"/>
      <c r="F28" s="17">
        <v>100</v>
      </c>
      <c r="G28" s="22"/>
    </row>
    <row r="29" spans="1:7" x14ac:dyDescent="0.3">
      <c r="A29" s="14" t="s">
        <v>91</v>
      </c>
      <c r="B29" s="1">
        <v>0</v>
      </c>
      <c r="D29"/>
      <c r="E29"/>
      <c r="F29" s="17">
        <v>100</v>
      </c>
      <c r="G29" s="22"/>
    </row>
    <row r="30" spans="1:7" x14ac:dyDescent="0.3">
      <c r="B30" s="3">
        <f>SUM(B26:B29)</f>
        <v>2782</v>
      </c>
      <c r="C30" s="3"/>
      <c r="D30"/>
      <c r="E30"/>
      <c r="F30" s="30">
        <f>SUM(F26:F29)</f>
        <v>3660.6000000000004</v>
      </c>
      <c r="G30" s="22"/>
    </row>
    <row r="31" spans="1:7" x14ac:dyDescent="0.3">
      <c r="A31" s="14"/>
      <c r="D31"/>
      <c r="E31"/>
      <c r="G31" s="22"/>
    </row>
    <row r="32" spans="1:7" ht="27" x14ac:dyDescent="0.3">
      <c r="A32" s="24" t="s">
        <v>72</v>
      </c>
      <c r="B32" s="3">
        <v>0</v>
      </c>
      <c r="D32"/>
      <c r="E32"/>
      <c r="F32" s="35">
        <v>0</v>
      </c>
      <c r="G32" s="22"/>
    </row>
    <row r="33" spans="1:7" x14ac:dyDescent="0.3">
      <c r="A33" s="14"/>
      <c r="D33"/>
      <c r="E33"/>
      <c r="F33" s="17"/>
      <c r="G33" s="22"/>
    </row>
    <row r="34" spans="1:7" x14ac:dyDescent="0.3">
      <c r="A34" s="14"/>
      <c r="D34"/>
      <c r="E34"/>
      <c r="F34" s="2">
        <f>+F23+F30+F32</f>
        <v>7564.6</v>
      </c>
      <c r="G34" s="16">
        <f>+F34</f>
        <v>7564.6</v>
      </c>
    </row>
    <row r="35" spans="1:7" x14ac:dyDescent="0.3">
      <c r="A35" s="15" t="s">
        <v>13</v>
      </c>
      <c r="D35"/>
      <c r="E35"/>
      <c r="F35" s="2"/>
      <c r="G35" s="22"/>
    </row>
    <row r="36" spans="1:7" x14ac:dyDescent="0.3">
      <c r="A36" s="14" t="s">
        <v>18</v>
      </c>
      <c r="B36" s="16">
        <v>640.69000000000005</v>
      </c>
      <c r="C36" s="16"/>
      <c r="D36"/>
      <c r="E36"/>
      <c r="F36" s="28">
        <v>660</v>
      </c>
      <c r="G36" s="22"/>
    </row>
    <row r="37" spans="1:7" x14ac:dyDescent="0.3">
      <c r="A37" s="14" t="s">
        <v>89</v>
      </c>
      <c r="B37" s="16">
        <v>0</v>
      </c>
      <c r="C37" s="16"/>
      <c r="D37"/>
      <c r="E37"/>
      <c r="F37" s="28">
        <v>175</v>
      </c>
      <c r="G37" s="22"/>
    </row>
    <row r="38" spans="1:7" x14ac:dyDescent="0.3">
      <c r="A38" s="14" t="s">
        <v>86</v>
      </c>
      <c r="B38" s="16">
        <v>0</v>
      </c>
      <c r="C38" s="16"/>
      <c r="D38"/>
      <c r="E38"/>
      <c r="F38" s="28">
        <v>112</v>
      </c>
      <c r="G38" s="22"/>
    </row>
    <row r="39" spans="1:7" x14ac:dyDescent="0.3">
      <c r="A39" s="14" t="s">
        <v>14</v>
      </c>
      <c r="B39" s="16">
        <v>30</v>
      </c>
      <c r="C39" s="16"/>
      <c r="D39"/>
      <c r="E39"/>
      <c r="F39" s="28">
        <v>30</v>
      </c>
    </row>
    <row r="40" spans="1:7" x14ac:dyDescent="0.3">
      <c r="A40" s="14" t="s">
        <v>16</v>
      </c>
      <c r="B40" s="16">
        <v>55</v>
      </c>
      <c r="C40" s="16"/>
      <c r="D40"/>
      <c r="E40"/>
      <c r="F40" s="28">
        <v>55</v>
      </c>
    </row>
    <row r="41" spans="1:7" x14ac:dyDescent="0.3">
      <c r="A41" s="14" t="s">
        <v>15</v>
      </c>
      <c r="B41" s="16">
        <v>227.1</v>
      </c>
      <c r="C41" s="16"/>
      <c r="D41"/>
      <c r="E41"/>
      <c r="F41" s="28">
        <v>235</v>
      </c>
    </row>
    <row r="42" spans="1:7" x14ac:dyDescent="0.3">
      <c r="A42" s="14" t="s">
        <v>69</v>
      </c>
      <c r="B42" s="16">
        <v>225</v>
      </c>
      <c r="C42" s="16"/>
      <c r="D42"/>
      <c r="E42"/>
      <c r="F42" s="28">
        <v>275</v>
      </c>
    </row>
    <row r="43" spans="1:7" x14ac:dyDescent="0.3">
      <c r="A43" s="14" t="s">
        <v>17</v>
      </c>
      <c r="B43" s="16">
        <v>125</v>
      </c>
      <c r="C43" s="16"/>
      <c r="D43"/>
      <c r="E43"/>
      <c r="F43" s="28">
        <v>125</v>
      </c>
    </row>
    <row r="44" spans="1:7" x14ac:dyDescent="0.3">
      <c r="A44" s="14"/>
      <c r="B44" s="2">
        <f>SUM(B36:B43)</f>
        <v>1302.79</v>
      </c>
      <c r="C44" s="2"/>
      <c r="D44"/>
      <c r="E44"/>
      <c r="F44" s="2">
        <f>SUM(F36:F43)</f>
        <v>1667</v>
      </c>
      <c r="G44" s="17">
        <f>+F36+F37+F38+F39+F40+F41+F42+F43</f>
        <v>1667</v>
      </c>
    </row>
    <row r="45" spans="1:7" x14ac:dyDescent="0.3">
      <c r="A45" s="15" t="s">
        <v>19</v>
      </c>
      <c r="D45"/>
      <c r="E45"/>
      <c r="G45" s="17"/>
    </row>
    <row r="46" spans="1:7" x14ac:dyDescent="0.3">
      <c r="A46" s="14" t="s">
        <v>20</v>
      </c>
      <c r="B46" s="17">
        <v>40</v>
      </c>
      <c r="C46" s="17"/>
      <c r="D46"/>
      <c r="E46"/>
      <c r="F46" s="17">
        <v>60</v>
      </c>
      <c r="G46" s="17"/>
    </row>
    <row r="47" spans="1:7" x14ac:dyDescent="0.3">
      <c r="A47" s="14" t="s">
        <v>21</v>
      </c>
      <c r="B47" s="17">
        <v>80</v>
      </c>
      <c r="C47" s="17"/>
      <c r="D47"/>
      <c r="E47"/>
      <c r="F47" s="17">
        <v>110</v>
      </c>
      <c r="G47" s="17"/>
    </row>
    <row r="48" spans="1:7" x14ac:dyDescent="0.3">
      <c r="A48" s="14"/>
      <c r="B48" s="3">
        <f>SUM(B46:B47)</f>
        <v>120</v>
      </c>
      <c r="C48" s="3"/>
      <c r="D48"/>
      <c r="E48"/>
      <c r="F48" s="2">
        <f>SUM(F46:F47)</f>
        <v>170</v>
      </c>
      <c r="G48" s="17">
        <f>F46+F47</f>
        <v>170</v>
      </c>
    </row>
    <row r="49" spans="1:7" x14ac:dyDescent="0.3">
      <c r="A49" s="15" t="s">
        <v>22</v>
      </c>
      <c r="D49"/>
      <c r="E49"/>
      <c r="F49" s="2"/>
      <c r="G49" s="17"/>
    </row>
    <row r="50" spans="1:7" x14ac:dyDescent="0.3">
      <c r="A50" s="14" t="s">
        <v>22</v>
      </c>
      <c r="B50" s="16">
        <v>500</v>
      </c>
      <c r="C50" s="16"/>
      <c r="D50"/>
      <c r="E50"/>
      <c r="F50" s="38">
        <v>600</v>
      </c>
      <c r="G50" s="17"/>
    </row>
    <row r="51" spans="1:7" x14ac:dyDescent="0.3">
      <c r="B51" s="2">
        <f>SUM(B50:B50)</f>
        <v>500</v>
      </c>
      <c r="C51" s="2"/>
      <c r="D51"/>
      <c r="E51"/>
      <c r="F51" s="2">
        <f>SUM(F50:F50)</f>
        <v>600</v>
      </c>
      <c r="G51" s="17">
        <f>+F51</f>
        <v>600</v>
      </c>
    </row>
    <row r="52" spans="1:7" x14ac:dyDescent="0.3">
      <c r="A52" s="15" t="s">
        <v>23</v>
      </c>
      <c r="D52"/>
      <c r="E52"/>
      <c r="F52" s="2"/>
      <c r="G52" s="17"/>
    </row>
    <row r="53" spans="1:7" x14ac:dyDescent="0.3">
      <c r="A53" s="14" t="s">
        <v>28</v>
      </c>
      <c r="B53" s="16">
        <v>5</v>
      </c>
      <c r="C53" s="16"/>
      <c r="D53"/>
      <c r="E53"/>
      <c r="F53" s="16">
        <v>5</v>
      </c>
      <c r="G53" s="17"/>
    </row>
    <row r="54" spans="1:7" x14ac:dyDescent="0.3">
      <c r="A54" s="14" t="s">
        <v>36</v>
      </c>
      <c r="B54" s="16">
        <v>10</v>
      </c>
      <c r="C54" s="16"/>
      <c r="D54"/>
      <c r="E54"/>
      <c r="F54" s="16">
        <v>10</v>
      </c>
      <c r="G54" s="17"/>
    </row>
    <row r="55" spans="1:7" x14ac:dyDescent="0.3">
      <c r="A55" s="14"/>
      <c r="B55" s="2">
        <f>SUM(B53:B54)</f>
        <v>15</v>
      </c>
      <c r="C55" s="2"/>
      <c r="D55"/>
      <c r="E55"/>
      <c r="F55" s="2">
        <f>SUM(F53:F54)</f>
        <v>15</v>
      </c>
      <c r="G55" s="17">
        <v>15</v>
      </c>
    </row>
    <row r="56" spans="1:7" x14ac:dyDescent="0.3">
      <c r="A56" s="14"/>
      <c r="D56"/>
      <c r="E56"/>
      <c r="F56" s="2"/>
      <c r="G56" s="17"/>
    </row>
    <row r="57" spans="1:7" x14ac:dyDescent="0.3">
      <c r="A57" s="15" t="s">
        <v>24</v>
      </c>
      <c r="D57"/>
      <c r="E57"/>
      <c r="F57" s="17"/>
      <c r="G57" s="17"/>
    </row>
    <row r="58" spans="1:7" x14ac:dyDescent="0.3">
      <c r="A58" s="18" t="s">
        <v>79</v>
      </c>
      <c r="B58" s="1">
        <v>1421.94</v>
      </c>
      <c r="D58" s="5"/>
      <c r="E58"/>
      <c r="F58" s="4">
        <v>1500</v>
      </c>
      <c r="G58" s="17"/>
    </row>
    <row r="59" spans="1:7" x14ac:dyDescent="0.3">
      <c r="A59" s="23"/>
      <c r="B59" s="3">
        <f>SUM(B58)</f>
        <v>1421.94</v>
      </c>
      <c r="C59" s="3"/>
      <c r="F59" s="3">
        <f>SUM(F58:F58)</f>
        <v>1500</v>
      </c>
      <c r="G59" s="1">
        <f>+F59</f>
        <v>1500</v>
      </c>
    </row>
    <row r="60" spans="1:7" x14ac:dyDescent="0.3">
      <c r="A60" s="12" t="s">
        <v>3</v>
      </c>
      <c r="G60" s="17"/>
    </row>
    <row r="61" spans="1:7" x14ac:dyDescent="0.3">
      <c r="A61" t="s">
        <v>25</v>
      </c>
      <c r="B61" s="17">
        <v>400</v>
      </c>
      <c r="C61" s="17"/>
      <c r="F61" s="17">
        <v>400</v>
      </c>
      <c r="G61" s="17"/>
    </row>
    <row r="62" spans="1:7" x14ac:dyDescent="0.3">
      <c r="A62" t="s">
        <v>2</v>
      </c>
      <c r="B62" s="17">
        <v>300</v>
      </c>
      <c r="C62" s="17"/>
      <c r="F62" s="17">
        <v>300</v>
      </c>
      <c r="G62" s="17"/>
    </row>
    <row r="63" spans="1:7" x14ac:dyDescent="0.3">
      <c r="A63" s="6"/>
      <c r="B63" s="2">
        <f>SUM(B61:B62)</f>
        <v>700</v>
      </c>
      <c r="C63" s="2"/>
      <c r="F63" s="2">
        <f>SUM(F61:F62)</f>
        <v>700</v>
      </c>
      <c r="G63" s="17">
        <f>+F63</f>
        <v>700</v>
      </c>
    </row>
    <row r="64" spans="1:7" x14ac:dyDescent="0.3">
      <c r="A64" s="6"/>
      <c r="F64" s="27"/>
      <c r="G64" s="17"/>
    </row>
    <row r="65" spans="1:7" x14ac:dyDescent="0.3">
      <c r="A65" s="7" t="s">
        <v>27</v>
      </c>
      <c r="G65" s="17"/>
    </row>
    <row r="66" spans="1:7" x14ac:dyDescent="0.3">
      <c r="A66" s="6" t="s">
        <v>55</v>
      </c>
      <c r="B66" s="4">
        <v>160</v>
      </c>
      <c r="C66" s="4"/>
      <c r="D66" s="11"/>
      <c r="E66" s="11"/>
      <c r="F66" s="4">
        <v>160</v>
      </c>
      <c r="G66" s="17"/>
    </row>
    <row r="67" spans="1:7" x14ac:dyDescent="0.3">
      <c r="A67" s="6" t="s">
        <v>56</v>
      </c>
      <c r="B67" s="4">
        <v>65</v>
      </c>
      <c r="C67" s="4"/>
      <c r="D67" s="11"/>
      <c r="E67" s="11"/>
      <c r="F67" s="4">
        <v>100</v>
      </c>
      <c r="G67" s="17"/>
    </row>
    <row r="68" spans="1:7" x14ac:dyDescent="0.3">
      <c r="A68" s="6" t="s">
        <v>37</v>
      </c>
      <c r="B68" s="4">
        <v>17</v>
      </c>
      <c r="C68" s="4"/>
      <c r="D68" s="11"/>
      <c r="E68" s="11"/>
      <c r="F68" s="4">
        <v>17</v>
      </c>
      <c r="G68" s="17"/>
    </row>
    <row r="69" spans="1:7" x14ac:dyDescent="0.3">
      <c r="A69" s="6" t="s">
        <v>88</v>
      </c>
      <c r="B69" s="4">
        <v>0</v>
      </c>
      <c r="C69" s="4"/>
      <c r="D69" s="11"/>
      <c r="E69" s="11"/>
      <c r="F69" s="42">
        <v>50</v>
      </c>
      <c r="G69" s="17"/>
    </row>
    <row r="70" spans="1:7" x14ac:dyDescent="0.3">
      <c r="A70" s="6" t="s">
        <v>40</v>
      </c>
      <c r="B70" s="4">
        <v>0</v>
      </c>
      <c r="C70" s="4"/>
      <c r="D70" s="11"/>
      <c r="E70" s="11"/>
      <c r="F70" s="4">
        <v>100</v>
      </c>
      <c r="G70" s="17"/>
    </row>
    <row r="71" spans="1:7" x14ac:dyDescent="0.3">
      <c r="A71" s="6" t="s">
        <v>76</v>
      </c>
      <c r="B71" s="4">
        <v>0</v>
      </c>
      <c r="C71" s="4"/>
      <c r="D71" s="11"/>
      <c r="E71" s="11"/>
      <c r="F71" s="4">
        <v>200</v>
      </c>
      <c r="G71" s="17"/>
    </row>
    <row r="72" spans="1:7" x14ac:dyDescent="0.3">
      <c r="A72" s="6" t="s">
        <v>80</v>
      </c>
      <c r="B72" s="4">
        <v>0</v>
      </c>
      <c r="C72" s="4"/>
      <c r="D72" s="11"/>
      <c r="E72" s="11"/>
      <c r="F72" s="45">
        <v>1500</v>
      </c>
      <c r="G72" s="17"/>
    </row>
    <row r="73" spans="1:7" x14ac:dyDescent="0.3">
      <c r="A73" s="6"/>
      <c r="B73" s="3">
        <f>SUM(B66:B70)</f>
        <v>242</v>
      </c>
      <c r="C73" s="3"/>
      <c r="D73" s="11"/>
      <c r="E73" s="11"/>
      <c r="F73" s="3">
        <f>SUM(F66:F72)</f>
        <v>2127</v>
      </c>
      <c r="G73" s="17">
        <f>+F73</f>
        <v>2127</v>
      </c>
    </row>
    <row r="74" spans="1:7" x14ac:dyDescent="0.3">
      <c r="A74" s="6"/>
      <c r="B74" s="3"/>
      <c r="C74" s="3"/>
      <c r="D74" s="11"/>
      <c r="E74" s="11"/>
      <c r="F74" s="3"/>
      <c r="G74" s="17"/>
    </row>
    <row r="75" spans="1:7" ht="28.8" x14ac:dyDescent="0.3">
      <c r="A75" s="19" t="s">
        <v>29</v>
      </c>
      <c r="G75" s="17"/>
    </row>
    <row r="76" spans="1:7" x14ac:dyDescent="0.3">
      <c r="A76" s="20" t="s">
        <v>47</v>
      </c>
      <c r="B76" s="1">
        <v>175</v>
      </c>
      <c r="F76" s="4">
        <v>175</v>
      </c>
      <c r="G76" s="17"/>
    </row>
    <row r="77" spans="1:7" x14ac:dyDescent="0.3">
      <c r="A77" s="20" t="s">
        <v>61</v>
      </c>
      <c r="B77" s="1">
        <v>410</v>
      </c>
      <c r="F77" s="25">
        <v>750</v>
      </c>
      <c r="G77" s="17"/>
    </row>
    <row r="78" spans="1:7" x14ac:dyDescent="0.3">
      <c r="A78" s="20"/>
      <c r="B78" s="3">
        <f>SUM(B76:B77)</f>
        <v>585</v>
      </c>
      <c r="C78" s="3"/>
      <c r="F78" s="3">
        <f>SUM(F76:F77)</f>
        <v>925</v>
      </c>
      <c r="G78" s="17">
        <f>F76+F77</f>
        <v>925</v>
      </c>
    </row>
    <row r="79" spans="1:7" x14ac:dyDescent="0.3">
      <c r="G79" s="17"/>
    </row>
    <row r="80" spans="1:7" x14ac:dyDescent="0.3">
      <c r="A80" s="12" t="s">
        <v>30</v>
      </c>
      <c r="G80" s="17"/>
    </row>
    <row r="81" spans="1:7" x14ac:dyDescent="0.3">
      <c r="A81" s="22" t="s">
        <v>31</v>
      </c>
      <c r="B81" s="1">
        <v>600</v>
      </c>
      <c r="F81" s="17">
        <v>600</v>
      </c>
      <c r="G81" s="17"/>
    </row>
    <row r="82" spans="1:7" x14ac:dyDescent="0.3">
      <c r="B82" s="3">
        <f>SUM(B81)</f>
        <v>600</v>
      </c>
      <c r="C82" s="3"/>
      <c r="F82" s="2">
        <f>SUM(F81)</f>
        <v>600</v>
      </c>
      <c r="G82" s="17">
        <f>F81</f>
        <v>600</v>
      </c>
    </row>
    <row r="83" spans="1:7" x14ac:dyDescent="0.3">
      <c r="G83" s="17"/>
    </row>
    <row r="84" spans="1:7" x14ac:dyDescent="0.3">
      <c r="A84" s="12" t="s">
        <v>32</v>
      </c>
      <c r="G84" s="17"/>
    </row>
    <row r="85" spans="1:7" x14ac:dyDescent="0.3">
      <c r="A85" s="22" t="s">
        <v>42</v>
      </c>
      <c r="B85" s="1">
        <v>75</v>
      </c>
      <c r="F85" s="17">
        <v>100</v>
      </c>
      <c r="G85" s="17"/>
    </row>
    <row r="86" spans="1:7" x14ac:dyDescent="0.3">
      <c r="A86" s="22" t="s">
        <v>53</v>
      </c>
      <c r="B86" s="1">
        <v>0</v>
      </c>
      <c r="F86" s="17">
        <v>200</v>
      </c>
      <c r="G86" s="17"/>
    </row>
    <row r="87" spans="1:7" x14ac:dyDescent="0.3">
      <c r="A87" s="21"/>
      <c r="B87" s="3">
        <f>SUM(B85:B86)</f>
        <v>75</v>
      </c>
      <c r="C87" s="3"/>
      <c r="F87" s="31">
        <f>SUM(F85+F86)</f>
        <v>300</v>
      </c>
      <c r="G87" s="17">
        <f>+F87</f>
        <v>300</v>
      </c>
    </row>
    <row r="88" spans="1:7" x14ac:dyDescent="0.3">
      <c r="G88" s="17"/>
    </row>
    <row r="89" spans="1:7" x14ac:dyDescent="0.3">
      <c r="A89" s="12" t="s">
        <v>33</v>
      </c>
      <c r="G89" s="17"/>
    </row>
    <row r="90" spans="1:7" x14ac:dyDescent="0.3">
      <c r="A90" s="22" t="s">
        <v>34</v>
      </c>
      <c r="B90" s="1">
        <v>250</v>
      </c>
      <c r="F90" s="17">
        <v>250</v>
      </c>
      <c r="G90" s="17"/>
    </row>
    <row r="91" spans="1:7" x14ac:dyDescent="0.3">
      <c r="B91" s="3">
        <f>SUM(B90)</f>
        <v>250</v>
      </c>
      <c r="C91" s="3"/>
      <c r="F91" s="2">
        <f>SUM(F90)</f>
        <v>250</v>
      </c>
      <c r="G91" s="17">
        <f>+F91</f>
        <v>250</v>
      </c>
    </row>
    <row r="92" spans="1:7" x14ac:dyDescent="0.3">
      <c r="F92" s="2"/>
      <c r="G92" s="17"/>
    </row>
    <row r="93" spans="1:7" x14ac:dyDescent="0.3">
      <c r="A93" s="7" t="s">
        <v>35</v>
      </c>
      <c r="B93" s="10"/>
      <c r="C93" s="10"/>
      <c r="D93" s="10"/>
      <c r="E93" s="10"/>
    </row>
    <row r="94" spans="1:7" x14ac:dyDescent="0.3">
      <c r="A94" s="6" t="s">
        <v>82</v>
      </c>
      <c r="B94" s="26">
        <v>0</v>
      </c>
      <c r="C94" s="26"/>
      <c r="D94" s="10"/>
      <c r="E94" s="10"/>
      <c r="F94" s="39">
        <v>0</v>
      </c>
      <c r="G94" s="17"/>
    </row>
    <row r="95" spans="1:7" x14ac:dyDescent="0.3">
      <c r="A95" s="6" t="s">
        <v>46</v>
      </c>
      <c r="B95" s="43">
        <v>0</v>
      </c>
      <c r="C95" s="26"/>
      <c r="D95" s="10"/>
      <c r="E95" s="10"/>
      <c r="F95" s="1">
        <v>80</v>
      </c>
      <c r="G95" s="17"/>
    </row>
    <row r="96" spans="1:7" x14ac:dyDescent="0.3">
      <c r="A96" s="6" t="s">
        <v>49</v>
      </c>
      <c r="B96" s="43">
        <v>0</v>
      </c>
      <c r="C96" s="26"/>
      <c r="D96" s="10"/>
      <c r="E96" s="10"/>
      <c r="F96" s="1">
        <v>380</v>
      </c>
      <c r="G96" s="17"/>
    </row>
    <row r="97" spans="1:11" x14ac:dyDescent="0.3">
      <c r="A97" s="6" t="s">
        <v>41</v>
      </c>
      <c r="B97" s="26">
        <v>2524.65</v>
      </c>
      <c r="C97" s="26"/>
      <c r="D97" s="10"/>
      <c r="E97" s="10"/>
      <c r="F97" s="39">
        <v>2000</v>
      </c>
      <c r="G97" s="17"/>
    </row>
    <row r="98" spans="1:11" x14ac:dyDescent="0.3">
      <c r="A98" s="6" t="s">
        <v>58</v>
      </c>
      <c r="B98" s="26">
        <v>0</v>
      </c>
      <c r="C98" s="26"/>
      <c r="D98" s="10"/>
      <c r="E98" s="10"/>
      <c r="F98" s="1">
        <v>0</v>
      </c>
      <c r="G98" s="17"/>
    </row>
    <row r="99" spans="1:11" x14ac:dyDescent="0.3">
      <c r="A99" s="6" t="s">
        <v>57</v>
      </c>
      <c r="B99" s="43">
        <v>0</v>
      </c>
      <c r="C99" s="26"/>
      <c r="D99" s="10"/>
      <c r="E99" s="10"/>
      <c r="F99" s="1">
        <v>250</v>
      </c>
      <c r="G99" s="17"/>
    </row>
    <row r="100" spans="1:11" x14ac:dyDescent="0.3">
      <c r="A100" s="6" t="s">
        <v>65</v>
      </c>
      <c r="B100" s="41">
        <v>0</v>
      </c>
      <c r="C100" s="26"/>
      <c r="D100" s="10"/>
      <c r="E100" s="10"/>
      <c r="F100" s="39">
        <v>2000</v>
      </c>
      <c r="G100" s="17"/>
      <c r="K100" s="40"/>
    </row>
    <row r="101" spans="1:11" x14ac:dyDescent="0.3">
      <c r="A101" s="6" t="s">
        <v>81</v>
      </c>
      <c r="B101" s="41">
        <v>0</v>
      </c>
      <c r="C101" s="26"/>
      <c r="D101" s="10"/>
      <c r="E101" s="10"/>
      <c r="F101" s="39">
        <v>2000</v>
      </c>
      <c r="G101" s="17"/>
      <c r="K101" s="40"/>
    </row>
    <row r="102" spans="1:11" x14ac:dyDescent="0.3">
      <c r="A102" s="8"/>
      <c r="B102" s="10">
        <f>SUM(B94:B101)</f>
        <v>2524.65</v>
      </c>
      <c r="C102" s="10"/>
      <c r="D102" s="10"/>
      <c r="E102" s="10"/>
      <c r="F102" s="3">
        <f>SUM(F94:F101)</f>
        <v>6710</v>
      </c>
      <c r="G102" s="17">
        <f>+F102</f>
        <v>6710</v>
      </c>
    </row>
    <row r="103" spans="1:11" x14ac:dyDescent="0.3">
      <c r="A103" s="7" t="s">
        <v>83</v>
      </c>
      <c r="B103" s="10"/>
      <c r="C103" s="10"/>
      <c r="D103" s="10"/>
      <c r="E103" s="10"/>
      <c r="F103" s="1"/>
      <c r="G103" s="17"/>
    </row>
    <row r="104" spans="1:11" x14ac:dyDescent="0.3">
      <c r="A104" s="6" t="s">
        <v>87</v>
      </c>
      <c r="B104" s="26">
        <v>0</v>
      </c>
      <c r="C104" s="26"/>
      <c r="D104" s="10"/>
      <c r="E104" s="10"/>
      <c r="F104" s="5">
        <v>2000</v>
      </c>
      <c r="G104" s="17"/>
    </row>
    <row r="105" spans="1:11" x14ac:dyDescent="0.3">
      <c r="A105" s="6" t="s">
        <v>44</v>
      </c>
      <c r="B105" s="26">
        <v>658.32</v>
      </c>
      <c r="C105" s="26"/>
      <c r="D105" s="10"/>
      <c r="E105" s="10"/>
      <c r="F105" s="1">
        <v>0</v>
      </c>
      <c r="G105" s="17"/>
    </row>
    <row r="106" spans="1:11" x14ac:dyDescent="0.3">
      <c r="A106" s="6" t="s">
        <v>45</v>
      </c>
      <c r="B106" s="26">
        <v>0</v>
      </c>
      <c r="C106" s="26"/>
      <c r="D106" s="10"/>
      <c r="E106" s="10"/>
      <c r="F106" s="1">
        <v>0</v>
      </c>
      <c r="G106" s="17"/>
    </row>
    <row r="107" spans="1:11" x14ac:dyDescent="0.3">
      <c r="A107" s="6" t="s">
        <v>84</v>
      </c>
      <c r="B107" s="26">
        <v>0</v>
      </c>
      <c r="C107" s="26"/>
      <c r="D107" s="10"/>
      <c r="E107" s="10"/>
      <c r="F107" s="1">
        <v>179</v>
      </c>
      <c r="G107" s="17"/>
    </row>
    <row r="108" spans="1:11" x14ac:dyDescent="0.3">
      <c r="B108" s="3">
        <f>SUM(B104:B107)</f>
        <v>658.32</v>
      </c>
      <c r="C108" s="3"/>
      <c r="F108" s="3">
        <f>SUM(F104:F107)</f>
        <v>2179</v>
      </c>
      <c r="G108" s="1">
        <f>+F108</f>
        <v>2179</v>
      </c>
    </row>
    <row r="109" spans="1:11" x14ac:dyDescent="0.3">
      <c r="B109" s="3"/>
      <c r="C109" s="3"/>
      <c r="F109" s="3"/>
      <c r="G109" s="1"/>
    </row>
    <row r="110" spans="1:11" x14ac:dyDescent="0.3">
      <c r="A110" s="7" t="s">
        <v>90</v>
      </c>
      <c r="B110" s="10">
        <v>1300</v>
      </c>
      <c r="C110" s="10"/>
      <c r="D110" s="10"/>
      <c r="E110" s="10"/>
      <c r="F110" s="3">
        <v>0</v>
      </c>
      <c r="G110" s="17">
        <f>F110</f>
        <v>0</v>
      </c>
    </row>
    <row r="111" spans="1:11" x14ac:dyDescent="0.3">
      <c r="A111" s="7"/>
      <c r="B111" s="10"/>
      <c r="C111" s="10"/>
      <c r="D111" s="10"/>
      <c r="E111" s="10"/>
      <c r="F111" s="3"/>
      <c r="G111" s="17"/>
      <c r="K111" s="12"/>
    </row>
    <row r="112" spans="1:11" x14ac:dyDescent="0.3">
      <c r="A112" s="7"/>
      <c r="B112" s="37">
        <f>B15+B23+B30+B44+B48+B51+B55+B59+B63+B73+B78+B82+B87+B91+B102+B108+B110</f>
        <v>22581.1</v>
      </c>
      <c r="C112" s="10"/>
      <c r="D112" s="10"/>
      <c r="E112" s="10"/>
      <c r="F112" s="3"/>
      <c r="G112" s="17"/>
    </row>
    <row r="113" spans="1:7" x14ac:dyDescent="0.3">
      <c r="A113" s="6" t="s">
        <v>77</v>
      </c>
      <c r="B113" s="10"/>
      <c r="C113" s="10"/>
      <c r="D113" s="10"/>
      <c r="E113" s="10"/>
      <c r="F113" s="1"/>
      <c r="G113" s="16">
        <f>SUM(G15:G110)</f>
        <v>31019.599999999999</v>
      </c>
    </row>
    <row r="114" spans="1:7" x14ac:dyDescent="0.3">
      <c r="A114" s="7"/>
      <c r="B114" s="10"/>
      <c r="C114" s="10"/>
      <c r="D114" s="10"/>
      <c r="E114" s="10"/>
      <c r="F114" s="1"/>
      <c r="G114" s="17"/>
    </row>
    <row r="115" spans="1:7" ht="15" thickBot="1" x14ac:dyDescent="0.35">
      <c r="A115" s="7" t="s">
        <v>54</v>
      </c>
      <c r="B115" s="10"/>
      <c r="C115" s="10"/>
      <c r="D115" s="10"/>
      <c r="E115" s="10"/>
      <c r="F115" s="1"/>
      <c r="G115" s="32">
        <f>G113-F10</f>
        <v>30231.599999999999</v>
      </c>
    </row>
    <row r="116" spans="1:7" ht="15" thickTop="1" x14ac:dyDescent="0.3">
      <c r="A116" s="7" t="s">
        <v>71</v>
      </c>
      <c r="B116" s="10"/>
      <c r="C116" s="10"/>
      <c r="D116" s="10"/>
      <c r="E116" s="10"/>
      <c r="F116" s="1"/>
    </row>
    <row r="117" spans="1:7" ht="15" thickBot="1" x14ac:dyDescent="0.35">
      <c r="A117" t="s">
        <v>74</v>
      </c>
      <c r="B117" s="17">
        <v>83.67</v>
      </c>
      <c r="D117" s="10"/>
      <c r="E117" s="10"/>
      <c r="F117" s="1" t="s">
        <v>93</v>
      </c>
      <c r="G117" s="47">
        <v>29944.6</v>
      </c>
    </row>
    <row r="118" spans="1:7" ht="15" thickTop="1" x14ac:dyDescent="0.3">
      <c r="A118" s="6" t="s">
        <v>62</v>
      </c>
      <c r="B118" s="17">
        <v>23.98</v>
      </c>
      <c r="D118" s="10"/>
      <c r="E118" s="10"/>
      <c r="F118" s="1"/>
    </row>
    <row r="119" spans="1:7" x14ac:dyDescent="0.3">
      <c r="A119" s="6" t="s">
        <v>78</v>
      </c>
      <c r="B119" s="17">
        <v>100</v>
      </c>
      <c r="F119" s="1"/>
    </row>
    <row r="120" spans="1:7" x14ac:dyDescent="0.3">
      <c r="A120" s="6" t="s">
        <v>75</v>
      </c>
      <c r="B120" s="17">
        <v>42.22</v>
      </c>
      <c r="F120" s="1"/>
    </row>
    <row r="121" spans="1:7" ht="15" thickBot="1" x14ac:dyDescent="0.35">
      <c r="A121" s="7"/>
      <c r="B121" s="36">
        <f>SUM(B117:B120)</f>
        <v>249.87</v>
      </c>
      <c r="C121" s="10"/>
      <c r="F121" s="1"/>
    </row>
    <row r="122" spans="1:7" x14ac:dyDescent="0.3">
      <c r="A122" s="7"/>
      <c r="B122" s="10"/>
      <c r="C122" s="10"/>
      <c r="D122" s="10"/>
      <c r="E122" s="10"/>
      <c r="F122" s="1"/>
    </row>
    <row r="123" spans="1:7" x14ac:dyDescent="0.3">
      <c r="A123" s="7"/>
      <c r="B123" s="10"/>
      <c r="C123" s="10"/>
      <c r="D123" s="10"/>
      <c r="E123" s="10"/>
      <c r="F123" s="1"/>
    </row>
    <row r="124" spans="1:7" x14ac:dyDescent="0.3">
      <c r="A124" s="7"/>
      <c r="B124" s="10"/>
      <c r="C124" s="10"/>
    </row>
    <row r="125" spans="1:7" x14ac:dyDescent="0.3">
      <c r="A125" s="46" t="s">
        <v>92</v>
      </c>
    </row>
    <row r="126" spans="1:7" x14ac:dyDescent="0.3">
      <c r="A126" s="6"/>
    </row>
    <row r="127" spans="1:7" x14ac:dyDescent="0.3">
      <c r="A127" s="6"/>
    </row>
    <row r="128" spans="1:7" x14ac:dyDescent="0.3">
      <c r="A128" s="6"/>
      <c r="B128" s="10"/>
      <c r="C128" s="10"/>
    </row>
    <row r="129" spans="1:3" x14ac:dyDescent="0.3">
      <c r="A129" s="6"/>
      <c r="B129" s="10"/>
      <c r="C129" s="10"/>
    </row>
  </sheetData>
  <printOptions gridLines="1"/>
  <pageMargins left="0.51181102362204722" right="0.51181102362204722" top="0.15748031496062992" bottom="0.1574803149606299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G22" sqref="G22"/>
    </sheetView>
  </sheetViews>
  <sheetFormatPr defaultRowHeight="14.4" x14ac:dyDescent="0.3"/>
  <cols>
    <col min="1" max="1" width="34.109375" bestFit="1" customWidth="1"/>
    <col min="3" max="3" width="10" bestFit="1" customWidth="1"/>
  </cols>
  <sheetData>
    <row r="1" spans="1:3" x14ac:dyDescent="0.3">
      <c r="A1" t="s">
        <v>51</v>
      </c>
    </row>
    <row r="3" spans="1:3" x14ac:dyDescent="0.3">
      <c r="A3" t="s">
        <v>52</v>
      </c>
      <c r="C3">
        <v>2700</v>
      </c>
    </row>
    <row r="4" spans="1:3" x14ac:dyDescent="0.3">
      <c r="A4" t="s">
        <v>64</v>
      </c>
      <c r="C4">
        <v>5600</v>
      </c>
    </row>
    <row r="5" spans="1:3" x14ac:dyDescent="0.3">
      <c r="A5" t="s">
        <v>85</v>
      </c>
      <c r="C5">
        <v>750</v>
      </c>
    </row>
    <row r="6" spans="1:3" x14ac:dyDescent="0.3">
      <c r="A6" t="s">
        <v>63</v>
      </c>
      <c r="C6">
        <v>600</v>
      </c>
    </row>
    <row r="7" spans="1:3" x14ac:dyDescent="0.3">
      <c r="A7" t="s">
        <v>70</v>
      </c>
      <c r="C7">
        <v>2500</v>
      </c>
    </row>
    <row r="8" spans="1:3" x14ac:dyDescent="0.3">
      <c r="A8" t="s">
        <v>65</v>
      </c>
      <c r="C8">
        <v>2500</v>
      </c>
    </row>
    <row r="9" spans="1:3" ht="15" thickBot="1" x14ac:dyDescent="0.35">
      <c r="C9" s="44">
        <f>SUM(C3:C8)</f>
        <v>14650</v>
      </c>
    </row>
    <row r="10" spans="1:3" ht="15" thickTop="1" x14ac:dyDescent="0.3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28B3E1612A4CA59CE50B1A1F07ED" ma:contentTypeVersion="18" ma:contentTypeDescription="Create a new document." ma:contentTypeScope="" ma:versionID="f2b22f5d15e3d4cff72075fe786df49a">
  <xsd:schema xmlns:xsd="http://www.w3.org/2001/XMLSchema" xmlns:xs="http://www.w3.org/2001/XMLSchema" xmlns:p="http://schemas.microsoft.com/office/2006/metadata/properties" xmlns:ns2="7a4d9a35-ff41-41af-b3c8-508bd50eeb89" xmlns:ns3="422272ad-d3bb-4ba1-bdd7-e305bf1533dd" targetNamespace="http://schemas.microsoft.com/office/2006/metadata/properties" ma:root="true" ma:fieldsID="789f39b4006facb6aefc457171e8b686" ns2:_="" ns3:_="">
    <xsd:import namespace="7a4d9a35-ff41-41af-b3c8-508bd50eeb89"/>
    <xsd:import namespace="422272ad-d3bb-4ba1-bdd7-e305bf153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9a35-ff41-41af-b3c8-508bd50ee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60a7fb-85a5-4a3c-9c6c-38d5dd8e0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272ad-d3bb-4ba1-bdd7-e305bf153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4ed6f6-1d5d-4ca2-866e-f4dc7e78e309}" ma:internalName="TaxCatchAll" ma:showField="CatchAllData" ma:web="422272ad-d3bb-4ba1-bdd7-e305bf153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4d9a35-ff41-41af-b3c8-508bd50eeb89">
      <Terms xmlns="http://schemas.microsoft.com/office/infopath/2007/PartnerControls"/>
    </lcf76f155ced4ddcb4097134ff3c332f>
    <TaxCatchAll xmlns="422272ad-d3bb-4ba1-bdd7-e305bf1533dd" xsi:nil="true"/>
  </documentManagement>
</p:properties>
</file>

<file path=customXml/itemProps1.xml><?xml version="1.0" encoding="utf-8"?>
<ds:datastoreItem xmlns:ds="http://schemas.openxmlformats.org/officeDocument/2006/customXml" ds:itemID="{D14D5A94-A60F-403A-B77D-E1A70E2F6C30}"/>
</file>

<file path=customXml/itemProps2.xml><?xml version="1.0" encoding="utf-8"?>
<ds:datastoreItem xmlns:ds="http://schemas.openxmlformats.org/officeDocument/2006/customXml" ds:itemID="{170A1D32-D86B-44F1-AEA1-868AD29927DF}"/>
</file>

<file path=customXml/itemProps3.xml><?xml version="1.0" encoding="utf-8"?>
<ds:datastoreItem xmlns:ds="http://schemas.openxmlformats.org/officeDocument/2006/customXml" ds:itemID="{5A719B32-CCAC-4CDF-B2C3-0A1163AC8B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2022 2023</vt:lpstr>
      <vt:lpstr>Reserves</vt:lpstr>
      <vt:lpstr>'Budget 2022 2023'!Print_Area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Clare</cp:lastModifiedBy>
  <cp:lastPrinted>2022-01-22T16:15:46Z</cp:lastPrinted>
  <dcterms:created xsi:type="dcterms:W3CDTF">2014-12-14T10:40:01Z</dcterms:created>
  <dcterms:modified xsi:type="dcterms:W3CDTF">2022-05-31T12:01:31Z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0x010100809F28B3E1612A4CA59CE50B1A1F07ED</vt:lpwstr>
  </property>
</Properties>
</file>